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10" windowWidth="15450" windowHeight="12210" tabRatio="731"/>
  </bookViews>
  <sheets>
    <sheet name="Могилевская" sheetId="19" r:id="rId1"/>
  </sheets>
  <calcPr calcId="125725"/>
</workbook>
</file>

<file path=xl/calcChain.xml><?xml version="1.0" encoding="utf-8"?>
<calcChain xmlns="http://schemas.openxmlformats.org/spreadsheetml/2006/main">
  <c r="M34" i="19"/>
  <c r="M18"/>
  <c r="N6"/>
  <c r="F41"/>
  <c r="Z39" l="1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Y15"/>
  <c r="Z14"/>
  <c r="Y14"/>
  <c r="X14"/>
  <c r="W14"/>
  <c r="Z13"/>
  <c r="Y13"/>
  <c r="X13"/>
  <c r="W13"/>
  <c r="Y7"/>
  <c r="Z6"/>
  <c r="Y6"/>
  <c r="X6"/>
  <c r="W6"/>
  <c r="G15" l="1"/>
  <c r="J39" l="1"/>
  <c r="AA39" s="1"/>
  <c r="G39"/>
  <c r="J38"/>
  <c r="AA38" s="1"/>
  <c r="G38"/>
  <c r="J37"/>
  <c r="AA37" s="1"/>
  <c r="G37"/>
  <c r="J36"/>
  <c r="AA36" s="1"/>
  <c r="G36"/>
  <c r="J35"/>
  <c r="AA35" s="1"/>
  <c r="G35"/>
  <c r="J34"/>
  <c r="G34"/>
  <c r="H33"/>
  <c r="G33"/>
  <c r="F33"/>
  <c r="D33"/>
  <c r="B33"/>
  <c r="J32"/>
  <c r="AA32" s="1"/>
  <c r="G32"/>
  <c r="J31"/>
  <c r="AA31" s="1"/>
  <c r="G31"/>
  <c r="J30"/>
  <c r="AA30" s="1"/>
  <c r="G30"/>
  <c r="J29"/>
  <c r="AA29" s="1"/>
  <c r="G29"/>
  <c r="J28"/>
  <c r="AA28" s="1"/>
  <c r="G28"/>
  <c r="J27"/>
  <c r="AA27" s="1"/>
  <c r="G27"/>
  <c r="J26"/>
  <c r="AA26" s="1"/>
  <c r="G26"/>
  <c r="J25"/>
  <c r="AA25" s="1"/>
  <c r="G25"/>
  <c r="J24"/>
  <c r="AA24" s="1"/>
  <c r="G24"/>
  <c r="J23"/>
  <c r="AA23" s="1"/>
  <c r="G23"/>
  <c r="J22"/>
  <c r="AA22" s="1"/>
  <c r="G22"/>
  <c r="J21"/>
  <c r="AA21" s="1"/>
  <c r="G21"/>
  <c r="J20"/>
  <c r="AA20" s="1"/>
  <c r="G20"/>
  <c r="J19"/>
  <c r="AA19" s="1"/>
  <c r="G19"/>
  <c r="J18"/>
  <c r="G18"/>
  <c r="H17"/>
  <c r="F17"/>
  <c r="G17" s="1"/>
  <c r="D17"/>
  <c r="B17"/>
  <c r="J14"/>
  <c r="AA14" s="1"/>
  <c r="G14"/>
  <c r="J13"/>
  <c r="G13"/>
  <c r="J11"/>
  <c r="G11"/>
  <c r="J10"/>
  <c r="G10"/>
  <c r="J9"/>
  <c r="G9"/>
  <c r="J6"/>
  <c r="F44" l="1"/>
  <c r="Y33"/>
  <c r="F42"/>
  <c r="F43"/>
  <c r="Y17"/>
  <c r="H44"/>
  <c r="Z33"/>
  <c r="D44"/>
  <c r="X33"/>
  <c r="M33"/>
  <c r="B44"/>
  <c r="W33"/>
  <c r="N33"/>
  <c r="AA34"/>
  <c r="H43"/>
  <c r="Z17"/>
  <c r="D43"/>
  <c r="X17"/>
  <c r="N17"/>
  <c r="AA18"/>
  <c r="M17"/>
  <c r="B43"/>
  <c r="W17"/>
  <c r="AA13"/>
  <c r="M6"/>
  <c r="AA6"/>
  <c r="J17"/>
  <c r="J33"/>
  <c r="J44" l="1"/>
  <c r="N34"/>
  <c r="AA33"/>
  <c r="P33"/>
  <c r="O33"/>
  <c r="H42"/>
  <c r="Z15"/>
  <c r="E30"/>
  <c r="D42"/>
  <c r="X15"/>
  <c r="J43"/>
  <c r="N18"/>
  <c r="AA17"/>
  <c r="B42"/>
  <c r="N8"/>
  <c r="W15"/>
  <c r="P17"/>
  <c r="O17"/>
  <c r="I27"/>
  <c r="H41"/>
  <c r="Z7"/>
  <c r="I38"/>
  <c r="I35"/>
  <c r="I29"/>
  <c r="E26"/>
  <c r="E22"/>
  <c r="E34"/>
  <c r="D41"/>
  <c r="X7"/>
  <c r="P6"/>
  <c r="O6"/>
  <c r="I36"/>
  <c r="I37"/>
  <c r="I34"/>
  <c r="I31"/>
  <c r="I32"/>
  <c r="I28"/>
  <c r="I24"/>
  <c r="I22"/>
  <c r="I20"/>
  <c r="I13"/>
  <c r="I10"/>
  <c r="I30"/>
  <c r="I26"/>
  <c r="I23"/>
  <c r="I21"/>
  <c r="I19"/>
  <c r="I18"/>
  <c r="I17"/>
  <c r="I15"/>
  <c r="I14"/>
  <c r="I11"/>
  <c r="I9"/>
  <c r="E38"/>
  <c r="E36"/>
  <c r="E33"/>
  <c r="E31"/>
  <c r="E29"/>
  <c r="E27"/>
  <c r="E25"/>
  <c r="E23"/>
  <c r="E21"/>
  <c r="E19"/>
  <c r="E15"/>
  <c r="E14"/>
  <c r="E13"/>
  <c r="E11"/>
  <c r="E10"/>
  <c r="E9"/>
  <c r="E18"/>
  <c r="B7"/>
  <c r="J15"/>
  <c r="P34" l="1"/>
  <c r="O34"/>
  <c r="I33"/>
  <c r="I25"/>
  <c r="I39"/>
  <c r="E17"/>
  <c r="E20"/>
  <c r="E28"/>
  <c r="E35"/>
  <c r="E39"/>
  <c r="E24"/>
  <c r="E32"/>
  <c r="E37"/>
  <c r="J42"/>
  <c r="AA15"/>
  <c r="N7"/>
  <c r="P18"/>
  <c r="O18"/>
  <c r="M7"/>
  <c r="B41"/>
  <c r="W7"/>
  <c r="C15"/>
  <c r="C39"/>
  <c r="C37"/>
  <c r="C35"/>
  <c r="C34"/>
  <c r="C31"/>
  <c r="C29"/>
  <c r="C27"/>
  <c r="C25"/>
  <c r="C23"/>
  <c r="C21"/>
  <c r="C19"/>
  <c r="C18"/>
  <c r="C13"/>
  <c r="C10"/>
  <c r="J7"/>
  <c r="C38"/>
  <c r="C36"/>
  <c r="C33"/>
  <c r="C32"/>
  <c r="C30"/>
  <c r="C28"/>
  <c r="C26"/>
  <c r="C24"/>
  <c r="C22"/>
  <c r="C20"/>
  <c r="C17"/>
  <c r="C14"/>
  <c r="C11"/>
  <c r="C9"/>
  <c r="M8" l="1"/>
  <c r="J41"/>
  <c r="AA7"/>
  <c r="P7"/>
  <c r="O7"/>
  <c r="K39"/>
  <c r="K9"/>
  <c r="K11"/>
  <c r="K14"/>
  <c r="K17"/>
  <c r="K19"/>
  <c r="K21"/>
  <c r="K23"/>
  <c r="K25"/>
  <c r="K27"/>
  <c r="K29"/>
  <c r="K31"/>
  <c r="K33"/>
  <c r="K35"/>
  <c r="K37"/>
  <c r="K10"/>
  <c r="K13"/>
  <c r="K15"/>
  <c r="K18"/>
  <c r="K20"/>
  <c r="K22"/>
  <c r="K24"/>
  <c r="K26"/>
  <c r="K28"/>
  <c r="K30"/>
  <c r="K32"/>
  <c r="K34"/>
  <c r="K36"/>
  <c r="K38"/>
  <c r="P8" l="1"/>
  <c r="O8"/>
</calcChain>
</file>

<file path=xl/sharedStrings.xml><?xml version="1.0" encoding="utf-8"?>
<sst xmlns="http://schemas.openxmlformats.org/spreadsheetml/2006/main" count="92" uniqueCount="54">
  <si>
    <t>районные</t>
  </si>
  <si>
    <t>ВСЕГО</t>
  </si>
  <si>
    <t>%</t>
  </si>
  <si>
    <t>Белорусская аграрная партия</t>
  </si>
  <si>
    <t>Белорусская партия левых «Справедливый мир»</t>
  </si>
  <si>
    <t>Белорусская патриотическая партия</t>
  </si>
  <si>
    <t>Белорусская социал-демократическая партия (Грамада)</t>
  </si>
  <si>
    <t>Белорусская социально-спортивная партия</t>
  </si>
  <si>
    <t>Коммунистическая партия Беларуси</t>
  </si>
  <si>
    <t>Либерально-демократическая партия</t>
  </si>
  <si>
    <t>Объединенная гражданская партия</t>
  </si>
  <si>
    <t>Партия «Белорусская социал-демократическая Грамада»</t>
  </si>
  <si>
    <t>Партия БНФ</t>
  </si>
  <si>
    <t>Республиканская партия</t>
  </si>
  <si>
    <t>Республиканская партия труда и справедливости</t>
  </si>
  <si>
    <t>кол-во</t>
  </si>
  <si>
    <t xml:space="preserve"> Количество комиссий</t>
  </si>
  <si>
    <t xml:space="preserve">    в том числе:</t>
  </si>
  <si>
    <t xml:space="preserve">    граждане в возрасте до 30 лет</t>
  </si>
  <si>
    <t xml:space="preserve">    женщины</t>
  </si>
  <si>
    <t>граждан путем подачи заявлений</t>
  </si>
  <si>
    <t xml:space="preserve"> Включено в состав комиссий представителей:</t>
  </si>
  <si>
    <t>трудовых коллективов</t>
  </si>
  <si>
    <t>политических партий:</t>
  </si>
  <si>
    <t>Консервативно-Христианская Партия-БНФ</t>
  </si>
  <si>
    <t xml:space="preserve">областная </t>
  </si>
  <si>
    <t xml:space="preserve">районные в городах </t>
  </si>
  <si>
    <t>Белорусская партия «Зелёные»</t>
  </si>
  <si>
    <t>________________________________</t>
  </si>
  <si>
    <t>Социал-демократическая партия Народного Согласия</t>
  </si>
  <si>
    <t>других общественных объединений:</t>
  </si>
  <si>
    <t>Белорусское общественное объединение ветеранов</t>
  </si>
  <si>
    <t>Федерация профсоюзов Беларуси</t>
  </si>
  <si>
    <t>иные общественные объединения</t>
  </si>
  <si>
    <t>Белорусский союз женщин</t>
  </si>
  <si>
    <t>Белорусский республиканский союз молодежи</t>
  </si>
  <si>
    <t>Белая Русь</t>
  </si>
  <si>
    <t>%**</t>
  </si>
  <si>
    <r>
      <t>СВЕДЕНИЯ*
о составе территориальных комиссий по выборам  Президента Республики Беларусь</t>
    </r>
    <r>
      <rPr>
        <sz val="10"/>
        <rFont val="Times New Roman"/>
        <family val="1"/>
        <charset val="204"/>
      </rPr>
      <t xml:space="preserve">
</t>
    </r>
  </si>
  <si>
    <t>Территориальные  комиссии</t>
  </si>
  <si>
    <t>городские (в городах областного подчинения)</t>
  </si>
  <si>
    <t>в том числе:</t>
  </si>
  <si>
    <t xml:space="preserve">    государственные служащие</t>
  </si>
  <si>
    <t>По приложению 3</t>
  </si>
  <si>
    <t>общественных объединений</t>
  </si>
  <si>
    <t xml:space="preserve"> Численный состав комиссий</t>
  </si>
  <si>
    <t>Могилевская  область</t>
  </si>
  <si>
    <t>Сведения о выдвижении в состав</t>
  </si>
  <si>
    <t>СВЕРКА</t>
  </si>
  <si>
    <t>Баланс численности представителей обществ. объед.</t>
  </si>
  <si>
    <t xml:space="preserve">Баланс численного состава комиссий </t>
  </si>
  <si>
    <t>Баланс численности представителей полит. партий</t>
  </si>
  <si>
    <t>Баланс численности предст. других обществ. объед.</t>
  </si>
  <si>
    <t>*  Информация представляется в Центральную комиссию 23 июля 2015 г. до 10 часов.
** Определяется к общему числу членов соответствующих комиссий.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</si>
</sst>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justify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justify" wrapText="1" indent="1"/>
    </xf>
    <xf numFmtId="0" fontId="2" fillId="0" borderId="1" xfId="0" applyFont="1" applyFill="1" applyBorder="1" applyAlignment="1">
      <alignment horizontal="center" vertical="justify"/>
    </xf>
    <xf numFmtId="0" fontId="2" fillId="0" borderId="0" xfId="0" applyFont="1" applyFill="1" applyAlignment="1">
      <alignment horizontal="left" vertical="justify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164" fontId="2" fillId="0" borderId="1" xfId="0" applyNumberFormat="1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 wrapText="1" indent="2"/>
    </xf>
    <xf numFmtId="0" fontId="3" fillId="2" borderId="1" xfId="0" applyFont="1" applyFill="1" applyBorder="1" applyAlignment="1">
      <alignment horizontal="left" vertical="justify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justify" wrapText="1"/>
    </xf>
    <xf numFmtId="0" fontId="2" fillId="4" borderId="12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justify" wrapText="1"/>
    </xf>
    <xf numFmtId="0" fontId="2" fillId="4" borderId="11" xfId="0" applyFont="1" applyFill="1" applyBorder="1" applyAlignment="1">
      <alignment horizontal="center" vertical="justify" wrapText="1"/>
    </xf>
    <xf numFmtId="0" fontId="3" fillId="4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3" borderId="15" xfId="0" applyFont="1" applyFill="1" applyBorder="1"/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3" borderId="19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3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3" borderId="21" xfId="0" applyFont="1" applyFill="1" applyBorder="1"/>
    <xf numFmtId="0" fontId="3" fillId="5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3" xfId="0" applyFont="1" applyFill="1" applyBorder="1" applyAlignment="1">
      <alignment horizontal="left" vertical="center" wrapText="1" indent="2"/>
    </xf>
    <xf numFmtId="0" fontId="0" fillId="0" borderId="4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19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DA65"/>
      <color rgb="FF57EC34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71" zoomScaleNormal="71" workbookViewId="0">
      <selection activeCell="L3" sqref="L3"/>
    </sheetView>
  </sheetViews>
  <sheetFormatPr defaultRowHeight="12.75"/>
  <cols>
    <col min="1" max="1" width="49" style="2" customWidth="1"/>
    <col min="2" max="11" width="8.7109375" style="2" customWidth="1"/>
    <col min="12" max="12" width="4.85546875" style="2" customWidth="1"/>
    <col min="13" max="16" width="6.7109375" style="2" customWidth="1"/>
    <col min="17" max="21" width="9.140625" style="2"/>
    <col min="22" max="22" width="5.5703125" style="2" customWidth="1"/>
    <col min="23" max="16384" width="9.140625" style="2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73" t="s">
        <v>43</v>
      </c>
      <c r="J1" s="74"/>
      <c r="K1" s="74"/>
    </row>
    <row r="2" spans="1:27" ht="12.7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7" ht="59.25" customHeight="1">
      <c r="A3" s="8" t="s">
        <v>38</v>
      </c>
      <c r="B3" s="3"/>
      <c r="C3" s="3"/>
      <c r="D3" s="1"/>
      <c r="E3" s="1"/>
      <c r="F3" s="1"/>
      <c r="G3" s="72"/>
      <c r="H3" s="1"/>
      <c r="I3" s="1"/>
      <c r="J3" s="1"/>
      <c r="K3" s="1"/>
      <c r="Q3" s="84" t="s">
        <v>47</v>
      </c>
      <c r="R3" s="85"/>
      <c r="S3" s="85"/>
      <c r="T3" s="85"/>
      <c r="U3" s="85"/>
      <c r="W3" s="84" t="s">
        <v>48</v>
      </c>
      <c r="X3" s="85"/>
      <c r="Y3" s="85"/>
      <c r="Z3" s="85"/>
      <c r="AA3" s="85"/>
    </row>
    <row r="4" spans="1:27" ht="12.75" customHeight="1">
      <c r="A4" s="77"/>
      <c r="B4" s="77" t="s">
        <v>39</v>
      </c>
      <c r="C4" s="78"/>
      <c r="D4" s="78"/>
      <c r="E4" s="78"/>
      <c r="F4" s="78"/>
      <c r="G4" s="78"/>
      <c r="H4" s="78"/>
      <c r="I4" s="78"/>
      <c r="J4" s="78"/>
      <c r="K4" s="78"/>
      <c r="Q4" s="86" t="s">
        <v>39</v>
      </c>
      <c r="R4" s="87"/>
      <c r="S4" s="87"/>
      <c r="T4" s="87"/>
      <c r="U4" s="87"/>
      <c r="W4" s="86" t="s">
        <v>39</v>
      </c>
      <c r="X4" s="87"/>
      <c r="Y4" s="87"/>
      <c r="Z4" s="87"/>
      <c r="AA4" s="87"/>
    </row>
    <row r="5" spans="1:27" ht="47.25" customHeight="1" thickBot="1">
      <c r="A5" s="77"/>
      <c r="B5" s="77" t="s">
        <v>25</v>
      </c>
      <c r="C5" s="77"/>
      <c r="D5" s="77" t="s">
        <v>0</v>
      </c>
      <c r="E5" s="77"/>
      <c r="F5" s="77" t="s">
        <v>40</v>
      </c>
      <c r="G5" s="77"/>
      <c r="H5" s="77" t="s">
        <v>26</v>
      </c>
      <c r="I5" s="77"/>
      <c r="J5" s="79" t="s">
        <v>1</v>
      </c>
      <c r="K5" s="79"/>
      <c r="Q5" s="46" t="s">
        <v>25</v>
      </c>
      <c r="R5" s="46" t="s">
        <v>0</v>
      </c>
      <c r="S5" s="46" t="s">
        <v>40</v>
      </c>
      <c r="T5" s="46" t="s">
        <v>26</v>
      </c>
      <c r="U5" s="47" t="s">
        <v>1</v>
      </c>
      <c r="W5" s="46" t="s">
        <v>25</v>
      </c>
      <c r="X5" s="46" t="s">
        <v>0</v>
      </c>
      <c r="Y5" s="46" t="s">
        <v>40</v>
      </c>
      <c r="Z5" s="46" t="s">
        <v>26</v>
      </c>
      <c r="AA5" s="47" t="s">
        <v>1</v>
      </c>
    </row>
    <row r="6" spans="1:27" ht="15" customHeight="1">
      <c r="A6" s="9" t="s">
        <v>16</v>
      </c>
      <c r="B6" s="82">
        <v>1</v>
      </c>
      <c r="C6" s="82"/>
      <c r="D6" s="82">
        <v>21</v>
      </c>
      <c r="E6" s="82"/>
      <c r="F6" s="82"/>
      <c r="G6" s="82"/>
      <c r="H6" s="82">
        <v>4</v>
      </c>
      <c r="I6" s="82"/>
      <c r="J6" s="82">
        <f>SUM(B6:I6)</f>
        <v>26</v>
      </c>
      <c r="K6" s="82"/>
      <c r="M6" s="64">
        <f>J6</f>
        <v>26</v>
      </c>
      <c r="N6" s="65">
        <f>B6+D6+F6+H6</f>
        <v>26</v>
      </c>
      <c r="O6" s="65" t="str">
        <f>IF(M6=N6,"Норма","Ошибка")</f>
        <v>Норма</v>
      </c>
      <c r="P6" s="58">
        <f>M6-N6</f>
        <v>0</v>
      </c>
      <c r="Q6" s="52"/>
      <c r="R6" s="49"/>
      <c r="S6" s="49"/>
      <c r="T6" s="49"/>
      <c r="U6" s="49"/>
      <c r="W6" s="35">
        <f>B6-Q6</f>
        <v>1</v>
      </c>
      <c r="X6" s="35">
        <f>D6-R6</f>
        <v>21</v>
      </c>
      <c r="Y6" s="35">
        <f>F6-S6</f>
        <v>0</v>
      </c>
      <c r="Z6" s="35">
        <f>H6-T6</f>
        <v>4</v>
      </c>
      <c r="AA6" s="35">
        <f>J6-U6</f>
        <v>26</v>
      </c>
    </row>
    <row r="7" spans="1:27" ht="15" customHeight="1">
      <c r="A7" s="16" t="s">
        <v>45</v>
      </c>
      <c r="B7" s="83">
        <f>SUM(B13:B15)</f>
        <v>13</v>
      </c>
      <c r="C7" s="83"/>
      <c r="D7" s="83">
        <v>241</v>
      </c>
      <c r="E7" s="83"/>
      <c r="F7" s="83"/>
      <c r="G7" s="83"/>
      <c r="H7" s="83">
        <v>52</v>
      </c>
      <c r="I7" s="83"/>
      <c r="J7" s="83">
        <f>SUM(B7:I7)</f>
        <v>306</v>
      </c>
      <c r="K7" s="83"/>
      <c r="M7" s="71">
        <f>B7+D7+F7+H7</f>
        <v>306</v>
      </c>
      <c r="N7" s="25">
        <f>SUM(J13:J15)</f>
        <v>306</v>
      </c>
      <c r="O7" s="25" t="str">
        <f>IF(M7=N7,"Норма","Ошибка")</f>
        <v>Норма</v>
      </c>
      <c r="P7" s="61">
        <f>M7-N7</f>
        <v>0</v>
      </c>
      <c r="Q7" s="28"/>
      <c r="R7" s="28"/>
      <c r="S7" s="28"/>
      <c r="T7" s="28"/>
      <c r="U7" s="28"/>
      <c r="W7" s="35">
        <f>B7-Q7</f>
        <v>13</v>
      </c>
      <c r="X7" s="35">
        <f>D7-R7</f>
        <v>241</v>
      </c>
      <c r="Y7" s="35">
        <f>F7-S7</f>
        <v>0</v>
      </c>
      <c r="Z7" s="35">
        <f>H7-T7</f>
        <v>52</v>
      </c>
      <c r="AA7" s="35">
        <f>J7-U7</f>
        <v>306</v>
      </c>
    </row>
    <row r="8" spans="1:27" ht="15" customHeight="1" thickBot="1">
      <c r="A8" s="5" t="s">
        <v>17</v>
      </c>
      <c r="B8" s="10" t="s">
        <v>15</v>
      </c>
      <c r="C8" s="11" t="s">
        <v>37</v>
      </c>
      <c r="D8" s="6" t="s">
        <v>15</v>
      </c>
      <c r="E8" s="11" t="s">
        <v>2</v>
      </c>
      <c r="F8" s="10" t="s">
        <v>15</v>
      </c>
      <c r="G8" s="11" t="s">
        <v>2</v>
      </c>
      <c r="H8" s="10" t="s">
        <v>15</v>
      </c>
      <c r="I8" s="11" t="s">
        <v>2</v>
      </c>
      <c r="J8" s="10" t="s">
        <v>15</v>
      </c>
      <c r="K8" s="15" t="s">
        <v>2</v>
      </c>
      <c r="M8" s="66">
        <f>J7</f>
        <v>306</v>
      </c>
      <c r="N8" s="67">
        <f>B13+B14+B15+D13+D14+D15+F13+F14+F15+H13+H14+H15</f>
        <v>306</v>
      </c>
      <c r="O8" s="67" t="str">
        <f>IF(M8=N8,"Норма","Ошибка")</f>
        <v>Норма</v>
      </c>
      <c r="P8" s="68">
        <f>M8-N8</f>
        <v>0</v>
      </c>
      <c r="Q8" s="37"/>
      <c r="R8" s="38"/>
      <c r="S8" s="39"/>
      <c r="T8" s="39"/>
      <c r="U8" s="40"/>
      <c r="W8" s="37"/>
      <c r="X8" s="38"/>
      <c r="Y8" s="39"/>
      <c r="Z8" s="39"/>
      <c r="AA8" s="40"/>
    </row>
    <row r="9" spans="1:27" ht="15" customHeight="1">
      <c r="A9" s="5" t="s">
        <v>42</v>
      </c>
      <c r="B9" s="33">
        <v>3</v>
      </c>
      <c r="C9" s="23">
        <f>IF($B$7,B9*100/$B$7,0)</f>
        <v>23.076923076923077</v>
      </c>
      <c r="D9" s="33">
        <v>58</v>
      </c>
      <c r="E9" s="23">
        <f>IF($D$7,D9*100/$D$7,0)</f>
        <v>24.066390041493776</v>
      </c>
      <c r="F9" s="22"/>
      <c r="G9" s="23">
        <f>IF($F$7,F9*100/$F$7,0)</f>
        <v>0</v>
      </c>
      <c r="H9" s="33">
        <v>9</v>
      </c>
      <c r="I9" s="23">
        <f>IF($H$7,H9*100/$H$7,0)</f>
        <v>17.307692307692307</v>
      </c>
      <c r="J9" s="21">
        <f>B9+D9+F9+H9</f>
        <v>70</v>
      </c>
      <c r="K9" s="24">
        <f>IF($J$7,J9*100/$J$7,0)</f>
        <v>22.875816993464053</v>
      </c>
      <c r="M9" s="26"/>
      <c r="N9" s="26"/>
      <c r="O9" s="26"/>
      <c r="P9" s="54"/>
      <c r="Q9" s="41"/>
      <c r="R9" s="36"/>
      <c r="S9" s="36"/>
      <c r="T9" s="36"/>
      <c r="U9" s="42"/>
      <c r="W9" s="41"/>
      <c r="X9" s="36"/>
      <c r="Y9" s="36"/>
      <c r="Z9" s="36"/>
      <c r="AA9" s="42"/>
    </row>
    <row r="10" spans="1:27" ht="15" customHeight="1">
      <c r="A10" s="5" t="s">
        <v>18</v>
      </c>
      <c r="B10" s="33">
        <v>1</v>
      </c>
      <c r="C10" s="23">
        <f t="shared" ref="C10:C39" si="0">IF($B$7,B10*100/$B$7,0)</f>
        <v>7.6923076923076925</v>
      </c>
      <c r="D10" s="33">
        <v>14</v>
      </c>
      <c r="E10" s="23">
        <f t="shared" ref="E10:E15" si="1">IF($D$7,D10*100/$D$7,0)</f>
        <v>5.809128630705394</v>
      </c>
      <c r="F10" s="22"/>
      <c r="G10" s="23">
        <f>IF($F$7,F10*100/$F$7,0)</f>
        <v>0</v>
      </c>
      <c r="H10" s="33">
        <v>5</v>
      </c>
      <c r="I10" s="23">
        <f>IF($H$7,H10*100/$H$7,0)</f>
        <v>9.615384615384615</v>
      </c>
      <c r="J10" s="21">
        <f t="shared" ref="J10:J15" si="2">B10+D10+F10+H10</f>
        <v>20</v>
      </c>
      <c r="K10" s="24">
        <f>IF($J$7,J10*100/$J$7,0)</f>
        <v>6.5359477124183005</v>
      </c>
      <c r="M10" s="26"/>
      <c r="N10" s="26"/>
      <c r="O10" s="26"/>
      <c r="P10" s="54"/>
      <c r="Q10" s="41"/>
      <c r="R10" s="36"/>
      <c r="S10" s="36"/>
      <c r="T10" s="36"/>
      <c r="U10" s="42"/>
      <c r="W10" s="41"/>
      <c r="X10" s="36"/>
      <c r="Y10" s="36"/>
      <c r="Z10" s="36"/>
      <c r="AA10" s="42"/>
    </row>
    <row r="11" spans="1:27" ht="15" customHeight="1">
      <c r="A11" s="5" t="s">
        <v>19</v>
      </c>
      <c r="B11" s="10">
        <v>4</v>
      </c>
      <c r="C11" s="23">
        <f t="shared" si="0"/>
        <v>30.76923076923077</v>
      </c>
      <c r="D11" s="10">
        <v>156</v>
      </c>
      <c r="E11" s="23">
        <f t="shared" si="1"/>
        <v>64.730290456431533</v>
      </c>
      <c r="F11" s="10"/>
      <c r="G11" s="23">
        <f>IF($F$7,F11*100/$F$7,0)</f>
        <v>0</v>
      </c>
      <c r="H11" s="10">
        <v>29</v>
      </c>
      <c r="I11" s="23">
        <f>IF($H$7,H11*100/$H$7,0)</f>
        <v>55.769230769230766</v>
      </c>
      <c r="J11" s="21">
        <f t="shared" si="2"/>
        <v>189</v>
      </c>
      <c r="K11" s="24">
        <f>IF($J$7,J11*100/$J$7,0)</f>
        <v>61.764705882352942</v>
      </c>
      <c r="M11" s="26"/>
      <c r="N11" s="26"/>
      <c r="O11" s="26"/>
      <c r="P11" s="54"/>
      <c r="Q11" s="43"/>
      <c r="R11" s="44"/>
      <c r="S11" s="44"/>
      <c r="T11" s="44"/>
      <c r="U11" s="45"/>
      <c r="W11" s="43"/>
      <c r="X11" s="44"/>
      <c r="Y11" s="44"/>
      <c r="Z11" s="44"/>
      <c r="AA11" s="45"/>
    </row>
    <row r="12" spans="1:27" ht="15" customHeight="1">
      <c r="A12" s="9" t="s">
        <v>21</v>
      </c>
      <c r="B12" s="10"/>
      <c r="C12" s="11" t="s">
        <v>2</v>
      </c>
      <c r="D12" s="6" t="s">
        <v>15</v>
      </c>
      <c r="E12" s="11" t="s">
        <v>2</v>
      </c>
      <c r="F12" s="10" t="s">
        <v>15</v>
      </c>
      <c r="G12" s="11" t="s">
        <v>2</v>
      </c>
      <c r="H12" s="10" t="s">
        <v>15</v>
      </c>
      <c r="I12" s="11" t="s">
        <v>2</v>
      </c>
      <c r="J12" s="10" t="s">
        <v>15</v>
      </c>
      <c r="K12" s="15" t="s">
        <v>2</v>
      </c>
      <c r="M12" s="26"/>
      <c r="N12" s="26"/>
      <c r="O12" s="26"/>
      <c r="P12" s="54"/>
      <c r="Q12" s="29" t="s">
        <v>15</v>
      </c>
      <c r="R12" s="30" t="s">
        <v>15</v>
      </c>
      <c r="S12" s="29" t="s">
        <v>15</v>
      </c>
      <c r="T12" s="29" t="s">
        <v>15</v>
      </c>
      <c r="U12" s="29" t="s">
        <v>15</v>
      </c>
      <c r="W12" s="29" t="s">
        <v>15</v>
      </c>
      <c r="X12" s="30" t="s">
        <v>15</v>
      </c>
      <c r="Y12" s="29" t="s">
        <v>15</v>
      </c>
      <c r="Z12" s="29" t="s">
        <v>15</v>
      </c>
      <c r="AA12" s="29" t="s">
        <v>15</v>
      </c>
    </row>
    <row r="13" spans="1:27" ht="15" customHeight="1">
      <c r="A13" s="17" t="s">
        <v>20</v>
      </c>
      <c r="B13" s="31">
        <v>3</v>
      </c>
      <c r="C13" s="24">
        <f t="shared" si="0"/>
        <v>23.076923076923077</v>
      </c>
      <c r="D13" s="31">
        <v>69</v>
      </c>
      <c r="E13" s="24">
        <f t="shared" si="1"/>
        <v>28.630705394190873</v>
      </c>
      <c r="F13" s="20"/>
      <c r="G13" s="24">
        <f>IF($F$7,F13*100/$F$7,0)</f>
        <v>0</v>
      </c>
      <c r="H13" s="31">
        <v>20</v>
      </c>
      <c r="I13" s="24">
        <f>IF($H$7,H13*100/$H$7,0)</f>
        <v>38.46153846153846</v>
      </c>
      <c r="J13" s="20">
        <f t="shared" si="2"/>
        <v>92</v>
      </c>
      <c r="K13" s="24">
        <f>IF($J$7,J13*100/$J$7,0)</f>
        <v>30.065359477124183</v>
      </c>
      <c r="M13" s="26"/>
      <c r="N13" s="26"/>
      <c r="O13" s="26"/>
      <c r="P13" s="54"/>
      <c r="Q13" s="48"/>
      <c r="R13" s="48"/>
      <c r="S13" s="48"/>
      <c r="T13" s="48"/>
      <c r="U13" s="48"/>
      <c r="W13" s="35">
        <f>B13-Q13</f>
        <v>3</v>
      </c>
      <c r="X13" s="35">
        <f>D13-R13</f>
        <v>69</v>
      </c>
      <c r="Y13" s="35">
        <f>F13-S13</f>
        <v>0</v>
      </c>
      <c r="Z13" s="35">
        <f>H13-T13</f>
        <v>20</v>
      </c>
      <c r="AA13" s="35">
        <f>J13-U13</f>
        <v>92</v>
      </c>
    </row>
    <row r="14" spans="1:27" ht="15" customHeight="1">
      <c r="A14" s="17" t="s">
        <v>22</v>
      </c>
      <c r="B14" s="31">
        <v>3</v>
      </c>
      <c r="C14" s="24">
        <f t="shared" si="0"/>
        <v>23.076923076923077</v>
      </c>
      <c r="D14" s="31">
        <v>45</v>
      </c>
      <c r="E14" s="24">
        <f t="shared" si="1"/>
        <v>18.672199170124482</v>
      </c>
      <c r="F14" s="20"/>
      <c r="G14" s="24">
        <f>IF($F$7,F14*100/$F$7,0)</f>
        <v>0</v>
      </c>
      <c r="H14" s="31">
        <v>11</v>
      </c>
      <c r="I14" s="24">
        <f>IF($H$7,H14*100/$H$7,0)</f>
        <v>21.153846153846153</v>
      </c>
      <c r="J14" s="20">
        <f t="shared" si="2"/>
        <v>59</v>
      </c>
      <c r="K14" s="24">
        <f>IF($J$7,J14*100/$J$7,0)</f>
        <v>19.281045751633986</v>
      </c>
      <c r="M14" s="26"/>
      <c r="N14" s="26"/>
      <c r="O14" s="26"/>
      <c r="P14" s="54"/>
      <c r="Q14" s="48"/>
      <c r="R14" s="48"/>
      <c r="S14" s="48"/>
      <c r="T14" s="48"/>
      <c r="U14" s="48"/>
      <c r="W14" s="35">
        <f t="shared" ref="W14:W39" si="3">B14-Q14</f>
        <v>3</v>
      </c>
      <c r="X14" s="35">
        <f>D14-R14</f>
        <v>45</v>
      </c>
      <c r="Y14" s="35">
        <f>F14-S14</f>
        <v>0</v>
      </c>
      <c r="Z14" s="35">
        <f>H14-T14</f>
        <v>11</v>
      </c>
      <c r="AA14" s="35">
        <f>J14-U14</f>
        <v>59</v>
      </c>
    </row>
    <row r="15" spans="1:27" ht="15" customHeight="1">
      <c r="A15" s="17" t="s">
        <v>44</v>
      </c>
      <c r="B15" s="20">
        <v>7</v>
      </c>
      <c r="C15" s="24">
        <f t="shared" si="0"/>
        <v>53.846153846153847</v>
      </c>
      <c r="D15" s="20">
        <v>127</v>
      </c>
      <c r="E15" s="24">
        <f t="shared" si="1"/>
        <v>52.697095435684645</v>
      </c>
      <c r="F15" s="20"/>
      <c r="G15" s="24">
        <f>IF($F$7,F15*100/$F$7,0)</f>
        <v>0</v>
      </c>
      <c r="H15" s="20">
        <v>21</v>
      </c>
      <c r="I15" s="24">
        <f>IF($H$7,H15*100/$H$7,0)</f>
        <v>40.384615384615387</v>
      </c>
      <c r="J15" s="20">
        <f t="shared" si="2"/>
        <v>155</v>
      </c>
      <c r="K15" s="24">
        <f>IF($J$7,J15*100/$J$7,0)</f>
        <v>50.653594771241828</v>
      </c>
      <c r="M15" s="26"/>
      <c r="N15" s="26"/>
      <c r="O15" s="26"/>
      <c r="P15" s="54"/>
      <c r="Q15" s="48"/>
      <c r="R15" s="48"/>
      <c r="S15" s="48"/>
      <c r="T15" s="48"/>
      <c r="U15" s="48"/>
      <c r="W15" s="35">
        <f t="shared" si="3"/>
        <v>7</v>
      </c>
      <c r="X15" s="35">
        <f>D15-R15</f>
        <v>127</v>
      </c>
      <c r="Y15" s="35">
        <f>F15-S15</f>
        <v>0</v>
      </c>
      <c r="Z15" s="35">
        <f>H15-T15</f>
        <v>21</v>
      </c>
      <c r="AA15" s="35">
        <f>J15-U15</f>
        <v>155</v>
      </c>
    </row>
    <row r="16" spans="1:27" ht="15" customHeight="1" thickBot="1">
      <c r="A16" s="88" t="s">
        <v>41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  <c r="M16" s="26"/>
      <c r="N16" s="26"/>
      <c r="O16" s="26"/>
      <c r="P16" s="54"/>
    </row>
    <row r="17" spans="1:27" ht="15" customHeight="1">
      <c r="A17" s="18" t="s">
        <v>23</v>
      </c>
      <c r="B17" s="20">
        <f>SUM(B18:B32)</f>
        <v>2</v>
      </c>
      <c r="C17" s="24">
        <f>IF($B$7,B17*100/$B$7,0)</f>
        <v>15.384615384615385</v>
      </c>
      <c r="D17" s="20">
        <f>SUM(D18:D32)</f>
        <v>8</v>
      </c>
      <c r="E17" s="24">
        <f t="shared" ref="E17:E39" si="4">IF($D$7,D17*100/$D$7,0)</f>
        <v>3.3195020746887969</v>
      </c>
      <c r="F17" s="20">
        <f>SUM(F18:F32)</f>
        <v>0</v>
      </c>
      <c r="G17" s="24">
        <f>IF($F$7,F17*100/$F$7,0)</f>
        <v>0</v>
      </c>
      <c r="H17" s="20">
        <f>SUM(H18:H32)</f>
        <v>3</v>
      </c>
      <c r="I17" s="24">
        <f>IF($H$7,H17*100/$H$7,0)</f>
        <v>5.7692307692307692</v>
      </c>
      <c r="J17" s="20">
        <f t="shared" ref="J17:J39" si="5">B17+D17+F17+H17</f>
        <v>13</v>
      </c>
      <c r="K17" s="24">
        <f>IF($J$7,J17*100/$J$7,0)</f>
        <v>4.2483660130718954</v>
      </c>
      <c r="M17" s="64">
        <f>B17+D17+F17+H17</f>
        <v>13</v>
      </c>
      <c r="N17" s="65">
        <f>SUM(J18:J32)</f>
        <v>13</v>
      </c>
      <c r="O17" s="65" t="str">
        <f>IF(M17=N17,"Норма","Ошибка")</f>
        <v>Норма</v>
      </c>
      <c r="P17" s="58">
        <f>M17-N17</f>
        <v>0</v>
      </c>
      <c r="Q17" s="48"/>
      <c r="R17" s="48"/>
      <c r="S17" s="48"/>
      <c r="T17" s="48"/>
      <c r="U17" s="48"/>
      <c r="W17" s="35">
        <f t="shared" si="3"/>
        <v>2</v>
      </c>
      <c r="X17" s="35">
        <f>D17-R17</f>
        <v>8</v>
      </c>
      <c r="Y17" s="35">
        <f>F17-S17</f>
        <v>0</v>
      </c>
      <c r="Z17" s="35">
        <f>H17-T17</f>
        <v>3</v>
      </c>
      <c r="AA17" s="35">
        <f>J17-U17</f>
        <v>13</v>
      </c>
    </row>
    <row r="18" spans="1:27" ht="15" customHeight="1" thickBot="1">
      <c r="A18" s="4" t="s">
        <v>3</v>
      </c>
      <c r="B18" s="33"/>
      <c r="C18" s="23">
        <f t="shared" si="0"/>
        <v>0</v>
      </c>
      <c r="D18" s="33"/>
      <c r="E18" s="23">
        <f t="shared" si="4"/>
        <v>0</v>
      </c>
      <c r="F18" s="22"/>
      <c r="G18" s="23">
        <f>IF($F$7,F18*100/$F$7,0)</f>
        <v>0</v>
      </c>
      <c r="H18" s="33"/>
      <c r="I18" s="23">
        <f>IF($H$7,H18*100/$H$7,0)</f>
        <v>0</v>
      </c>
      <c r="J18" s="21">
        <f t="shared" si="5"/>
        <v>0</v>
      </c>
      <c r="K18" s="24">
        <f t="shared" ref="K18:K39" si="6">IF($J$7,J18*100/$J$7,0)</f>
        <v>0</v>
      </c>
      <c r="M18" s="66">
        <f>B18+B19+B20+B21+B22+B23+B24+B25+B26+B27+B28+B29+B30+B31+B32+D18+D19+D20+D21+D22+D23+D24+D25+D26+D27+D28+D29+D30+D31+D32+F18+F19+F20+F21+F22+F23+F24+F25+F26+F27+F28+F29+F30+F31+F32+H18+H19+H20+H21+H22+H23+H24+H25+H26+H27+H28+H29+H30+H31</f>
        <v>13</v>
      </c>
      <c r="N18" s="67">
        <f>J17</f>
        <v>13</v>
      </c>
      <c r="O18" s="67" t="str">
        <f>IF(M18=N18,"Норма","Ошибка")</f>
        <v>Норма</v>
      </c>
      <c r="P18" s="68">
        <f>M18-N18</f>
        <v>0</v>
      </c>
      <c r="Q18" s="50"/>
      <c r="R18" s="50"/>
      <c r="S18" s="50"/>
      <c r="T18" s="50"/>
      <c r="U18" s="49"/>
      <c r="W18" s="35">
        <f t="shared" si="3"/>
        <v>0</v>
      </c>
      <c r="X18" s="35">
        <f t="shared" ref="X18:X39" si="7">D18-R18</f>
        <v>0</v>
      </c>
      <c r="Y18" s="35">
        <f t="shared" ref="Y18:Y39" si="8">F18-S18</f>
        <v>0</v>
      </c>
      <c r="Z18" s="35">
        <f t="shared" ref="Z18:Z39" si="9">H18-T18</f>
        <v>0</v>
      </c>
      <c r="AA18" s="35">
        <f t="shared" ref="AA18:AA39" si="10">J18-U18</f>
        <v>0</v>
      </c>
    </row>
    <row r="19" spans="1:27" ht="15" customHeight="1">
      <c r="A19" s="4" t="s">
        <v>27</v>
      </c>
      <c r="B19" s="33"/>
      <c r="C19" s="23">
        <f t="shared" si="0"/>
        <v>0</v>
      </c>
      <c r="D19" s="33"/>
      <c r="E19" s="23">
        <f t="shared" si="4"/>
        <v>0</v>
      </c>
      <c r="F19" s="22"/>
      <c r="G19" s="23">
        <f t="shared" ref="G19:G32" si="11">IF($F$7,F19*100/$F$7,0)</f>
        <v>0</v>
      </c>
      <c r="H19" s="33"/>
      <c r="I19" s="23">
        <f t="shared" ref="I19:I32" si="12">IF($H$7,H19*100/$H$7,0)</f>
        <v>0</v>
      </c>
      <c r="J19" s="21">
        <f t="shared" si="5"/>
        <v>0</v>
      </c>
      <c r="K19" s="24">
        <f t="shared" si="6"/>
        <v>0</v>
      </c>
      <c r="M19" s="26"/>
      <c r="N19" s="26"/>
      <c r="O19" s="26"/>
      <c r="P19" s="54"/>
      <c r="Q19" s="50"/>
      <c r="R19" s="50"/>
      <c r="S19" s="50"/>
      <c r="T19" s="50"/>
      <c r="U19" s="49"/>
      <c r="W19" s="35">
        <f t="shared" si="3"/>
        <v>0</v>
      </c>
      <c r="X19" s="35">
        <f t="shared" si="7"/>
        <v>0</v>
      </c>
      <c r="Y19" s="35">
        <f t="shared" si="8"/>
        <v>0</v>
      </c>
      <c r="Z19" s="35">
        <f t="shared" si="9"/>
        <v>0</v>
      </c>
      <c r="AA19" s="35">
        <f t="shared" si="10"/>
        <v>0</v>
      </c>
    </row>
    <row r="20" spans="1:27" ht="15" customHeight="1">
      <c r="A20" s="4" t="s">
        <v>4</v>
      </c>
      <c r="B20" s="33"/>
      <c r="C20" s="23">
        <f t="shared" si="0"/>
        <v>0</v>
      </c>
      <c r="D20" s="33"/>
      <c r="E20" s="23">
        <f t="shared" si="4"/>
        <v>0</v>
      </c>
      <c r="F20" s="22"/>
      <c r="G20" s="23">
        <f t="shared" si="11"/>
        <v>0</v>
      </c>
      <c r="H20" s="33"/>
      <c r="I20" s="23">
        <f t="shared" si="12"/>
        <v>0</v>
      </c>
      <c r="J20" s="21">
        <f t="shared" si="5"/>
        <v>0</v>
      </c>
      <c r="K20" s="24">
        <f t="shared" si="6"/>
        <v>0</v>
      </c>
      <c r="M20" s="26"/>
      <c r="N20" s="26"/>
      <c r="O20" s="26"/>
      <c r="P20" s="54"/>
      <c r="Q20" s="50"/>
      <c r="R20" s="50"/>
      <c r="S20" s="50"/>
      <c r="T20" s="50"/>
      <c r="U20" s="49"/>
      <c r="W20" s="35">
        <f t="shared" si="3"/>
        <v>0</v>
      </c>
      <c r="X20" s="35">
        <f t="shared" si="7"/>
        <v>0</v>
      </c>
      <c r="Y20" s="35">
        <f t="shared" si="8"/>
        <v>0</v>
      </c>
      <c r="Z20" s="35">
        <f t="shared" si="9"/>
        <v>0</v>
      </c>
      <c r="AA20" s="35">
        <f t="shared" si="10"/>
        <v>0</v>
      </c>
    </row>
    <row r="21" spans="1:27" ht="15" customHeight="1">
      <c r="A21" s="4" t="s">
        <v>5</v>
      </c>
      <c r="B21" s="33"/>
      <c r="C21" s="23">
        <f t="shared" si="0"/>
        <v>0</v>
      </c>
      <c r="D21" s="33"/>
      <c r="E21" s="23">
        <f t="shared" si="4"/>
        <v>0</v>
      </c>
      <c r="F21" s="22"/>
      <c r="G21" s="23">
        <f t="shared" si="11"/>
        <v>0</v>
      </c>
      <c r="H21" s="33"/>
      <c r="I21" s="23">
        <f t="shared" si="12"/>
        <v>0</v>
      </c>
      <c r="J21" s="21">
        <f t="shared" si="5"/>
        <v>0</v>
      </c>
      <c r="K21" s="24">
        <f t="shared" si="6"/>
        <v>0</v>
      </c>
      <c r="M21" s="26"/>
      <c r="N21" s="26"/>
      <c r="O21" s="26"/>
      <c r="P21" s="54"/>
      <c r="Q21" s="50"/>
      <c r="R21" s="50"/>
      <c r="S21" s="50"/>
      <c r="T21" s="50"/>
      <c r="U21" s="49"/>
      <c r="W21" s="35">
        <f t="shared" si="3"/>
        <v>0</v>
      </c>
      <c r="X21" s="35">
        <f t="shared" si="7"/>
        <v>0</v>
      </c>
      <c r="Y21" s="35">
        <f t="shared" si="8"/>
        <v>0</v>
      </c>
      <c r="Z21" s="35">
        <f t="shared" si="9"/>
        <v>0</v>
      </c>
      <c r="AA21" s="35">
        <f t="shared" si="10"/>
        <v>0</v>
      </c>
    </row>
    <row r="22" spans="1:27" ht="15" customHeight="1">
      <c r="A22" s="12" t="s">
        <v>6</v>
      </c>
      <c r="B22" s="34"/>
      <c r="C22" s="23">
        <f t="shared" si="0"/>
        <v>0</v>
      </c>
      <c r="D22" s="34"/>
      <c r="E22" s="23">
        <f t="shared" si="4"/>
        <v>0</v>
      </c>
      <c r="F22" s="14"/>
      <c r="G22" s="23">
        <f t="shared" si="11"/>
        <v>0</v>
      </c>
      <c r="H22" s="34"/>
      <c r="I22" s="23">
        <f t="shared" si="12"/>
        <v>0</v>
      </c>
      <c r="J22" s="21">
        <f t="shared" si="5"/>
        <v>0</v>
      </c>
      <c r="K22" s="24">
        <f t="shared" si="6"/>
        <v>0</v>
      </c>
      <c r="M22" s="26"/>
      <c r="N22" s="26"/>
      <c r="O22" s="26"/>
      <c r="P22" s="54"/>
      <c r="Q22" s="51"/>
      <c r="R22" s="51"/>
      <c r="S22" s="51"/>
      <c r="T22" s="51"/>
      <c r="U22" s="49"/>
      <c r="W22" s="35">
        <f t="shared" si="3"/>
        <v>0</v>
      </c>
      <c r="X22" s="35">
        <f t="shared" si="7"/>
        <v>0</v>
      </c>
      <c r="Y22" s="35">
        <f t="shared" si="8"/>
        <v>0</v>
      </c>
      <c r="Z22" s="35">
        <f t="shared" si="9"/>
        <v>0</v>
      </c>
      <c r="AA22" s="35">
        <f t="shared" si="10"/>
        <v>0</v>
      </c>
    </row>
    <row r="23" spans="1:27" ht="15" customHeight="1">
      <c r="A23" s="4" t="s">
        <v>7</v>
      </c>
      <c r="B23" s="33"/>
      <c r="C23" s="23">
        <f t="shared" si="0"/>
        <v>0</v>
      </c>
      <c r="D23" s="33"/>
      <c r="E23" s="23">
        <f t="shared" si="4"/>
        <v>0</v>
      </c>
      <c r="F23" s="22"/>
      <c r="G23" s="23">
        <f t="shared" si="11"/>
        <v>0</v>
      </c>
      <c r="H23" s="33"/>
      <c r="I23" s="23">
        <f t="shared" si="12"/>
        <v>0</v>
      </c>
      <c r="J23" s="21">
        <f t="shared" si="5"/>
        <v>0</v>
      </c>
      <c r="K23" s="24">
        <f t="shared" si="6"/>
        <v>0</v>
      </c>
      <c r="M23" s="26"/>
      <c r="N23" s="26"/>
      <c r="O23" s="26"/>
      <c r="P23" s="54"/>
      <c r="Q23" s="50"/>
      <c r="R23" s="50"/>
      <c r="S23" s="50"/>
      <c r="T23" s="50"/>
      <c r="U23" s="49"/>
      <c r="W23" s="35">
        <f t="shared" si="3"/>
        <v>0</v>
      </c>
      <c r="X23" s="35">
        <f t="shared" si="7"/>
        <v>0</v>
      </c>
      <c r="Y23" s="35">
        <f t="shared" si="8"/>
        <v>0</v>
      </c>
      <c r="Z23" s="35">
        <f t="shared" si="9"/>
        <v>0</v>
      </c>
      <c r="AA23" s="35">
        <f t="shared" si="10"/>
        <v>0</v>
      </c>
    </row>
    <row r="24" spans="1:27" ht="15" customHeight="1">
      <c r="A24" s="4" t="s">
        <v>8</v>
      </c>
      <c r="B24" s="33">
        <v>1</v>
      </c>
      <c r="C24" s="23">
        <f t="shared" si="0"/>
        <v>7.6923076923076925</v>
      </c>
      <c r="D24" s="33">
        <v>8</v>
      </c>
      <c r="E24" s="23">
        <f t="shared" si="4"/>
        <v>3.3195020746887969</v>
      </c>
      <c r="F24" s="22"/>
      <c r="G24" s="23">
        <f t="shared" si="11"/>
        <v>0</v>
      </c>
      <c r="H24" s="33">
        <v>1</v>
      </c>
      <c r="I24" s="23">
        <f t="shared" si="12"/>
        <v>1.9230769230769231</v>
      </c>
      <c r="J24" s="21">
        <f t="shared" si="5"/>
        <v>10</v>
      </c>
      <c r="K24" s="24">
        <f t="shared" si="6"/>
        <v>3.2679738562091503</v>
      </c>
      <c r="M24" s="26"/>
      <c r="N24" s="26"/>
      <c r="O24" s="26"/>
      <c r="P24" s="54"/>
      <c r="Q24" s="50"/>
      <c r="R24" s="50"/>
      <c r="S24" s="50"/>
      <c r="T24" s="50"/>
      <c r="U24" s="49"/>
      <c r="W24" s="35">
        <f t="shared" si="3"/>
        <v>1</v>
      </c>
      <c r="X24" s="35">
        <f t="shared" si="7"/>
        <v>8</v>
      </c>
      <c r="Y24" s="35">
        <f t="shared" si="8"/>
        <v>0</v>
      </c>
      <c r="Z24" s="35">
        <f t="shared" si="9"/>
        <v>1</v>
      </c>
      <c r="AA24" s="35">
        <f t="shared" si="10"/>
        <v>10</v>
      </c>
    </row>
    <row r="25" spans="1:27" ht="15" customHeight="1">
      <c r="A25" s="4" t="s">
        <v>24</v>
      </c>
      <c r="B25" s="33"/>
      <c r="C25" s="23">
        <f t="shared" si="0"/>
        <v>0</v>
      </c>
      <c r="D25" s="33"/>
      <c r="E25" s="23">
        <f t="shared" si="4"/>
        <v>0</v>
      </c>
      <c r="F25" s="22"/>
      <c r="G25" s="23">
        <f t="shared" si="11"/>
        <v>0</v>
      </c>
      <c r="H25" s="33"/>
      <c r="I25" s="23">
        <f t="shared" si="12"/>
        <v>0</v>
      </c>
      <c r="J25" s="21">
        <f t="shared" si="5"/>
        <v>0</v>
      </c>
      <c r="K25" s="24">
        <f t="shared" si="6"/>
        <v>0</v>
      </c>
      <c r="M25" s="26"/>
      <c r="N25" s="26"/>
      <c r="O25" s="26"/>
      <c r="P25" s="54"/>
      <c r="Q25" s="50"/>
      <c r="R25" s="50"/>
      <c r="S25" s="50"/>
      <c r="T25" s="50"/>
      <c r="U25" s="49"/>
      <c r="W25" s="35">
        <f t="shared" si="3"/>
        <v>0</v>
      </c>
      <c r="X25" s="35">
        <f t="shared" si="7"/>
        <v>0</v>
      </c>
      <c r="Y25" s="35">
        <f t="shared" si="8"/>
        <v>0</v>
      </c>
      <c r="Z25" s="35">
        <f t="shared" si="9"/>
        <v>0</v>
      </c>
      <c r="AA25" s="35">
        <f t="shared" si="10"/>
        <v>0</v>
      </c>
    </row>
    <row r="26" spans="1:27" ht="15" customHeight="1">
      <c r="A26" s="4" t="s">
        <v>9</v>
      </c>
      <c r="B26" s="33"/>
      <c r="C26" s="23">
        <f t="shared" si="0"/>
        <v>0</v>
      </c>
      <c r="D26" s="33"/>
      <c r="E26" s="23">
        <f t="shared" si="4"/>
        <v>0</v>
      </c>
      <c r="F26" s="22"/>
      <c r="G26" s="23">
        <f t="shared" si="11"/>
        <v>0</v>
      </c>
      <c r="H26" s="33"/>
      <c r="I26" s="23">
        <f t="shared" si="12"/>
        <v>0</v>
      </c>
      <c r="J26" s="21">
        <f t="shared" si="5"/>
        <v>0</v>
      </c>
      <c r="K26" s="24">
        <f t="shared" si="6"/>
        <v>0</v>
      </c>
      <c r="M26" s="26"/>
      <c r="N26" s="26"/>
      <c r="O26" s="26"/>
      <c r="P26" s="54"/>
      <c r="Q26" s="50"/>
      <c r="R26" s="50"/>
      <c r="S26" s="50"/>
      <c r="T26" s="50"/>
      <c r="U26" s="49"/>
      <c r="W26" s="35">
        <f t="shared" si="3"/>
        <v>0</v>
      </c>
      <c r="X26" s="35">
        <f t="shared" si="7"/>
        <v>0</v>
      </c>
      <c r="Y26" s="35">
        <f t="shared" si="8"/>
        <v>0</v>
      </c>
      <c r="Z26" s="35">
        <f t="shared" si="9"/>
        <v>0</v>
      </c>
      <c r="AA26" s="35">
        <f t="shared" si="10"/>
        <v>0</v>
      </c>
    </row>
    <row r="27" spans="1:27" ht="15" customHeight="1">
      <c r="A27" s="4" t="s">
        <v>10</v>
      </c>
      <c r="B27" s="33"/>
      <c r="C27" s="23">
        <f t="shared" si="0"/>
        <v>0</v>
      </c>
      <c r="D27" s="32"/>
      <c r="E27" s="23">
        <f t="shared" si="4"/>
        <v>0</v>
      </c>
      <c r="F27" s="21"/>
      <c r="G27" s="23">
        <f t="shared" si="11"/>
        <v>0</v>
      </c>
      <c r="H27" s="32"/>
      <c r="I27" s="23">
        <f t="shared" si="12"/>
        <v>0</v>
      </c>
      <c r="J27" s="21">
        <f t="shared" si="5"/>
        <v>0</v>
      </c>
      <c r="K27" s="24">
        <f t="shared" si="6"/>
        <v>0</v>
      </c>
      <c r="M27" s="26"/>
      <c r="N27" s="26"/>
      <c r="O27" s="26"/>
      <c r="P27" s="54"/>
      <c r="Q27" s="50"/>
      <c r="R27" s="49"/>
      <c r="S27" s="49"/>
      <c r="T27" s="49"/>
      <c r="U27" s="49"/>
      <c r="W27" s="35">
        <f t="shared" si="3"/>
        <v>0</v>
      </c>
      <c r="X27" s="35">
        <f t="shared" si="7"/>
        <v>0</v>
      </c>
      <c r="Y27" s="35">
        <f t="shared" si="8"/>
        <v>0</v>
      </c>
      <c r="Z27" s="35">
        <f t="shared" si="9"/>
        <v>0</v>
      </c>
      <c r="AA27" s="35">
        <f t="shared" si="10"/>
        <v>0</v>
      </c>
    </row>
    <row r="28" spans="1:27" ht="15" customHeight="1">
      <c r="A28" s="4" t="s">
        <v>11</v>
      </c>
      <c r="B28" s="33"/>
      <c r="C28" s="23">
        <f t="shared" si="0"/>
        <v>0</v>
      </c>
      <c r="D28" s="33"/>
      <c r="E28" s="23">
        <f t="shared" si="4"/>
        <v>0</v>
      </c>
      <c r="F28" s="22"/>
      <c r="G28" s="23">
        <f t="shared" si="11"/>
        <v>0</v>
      </c>
      <c r="H28" s="33"/>
      <c r="I28" s="23">
        <f t="shared" si="12"/>
        <v>0</v>
      </c>
      <c r="J28" s="21">
        <f t="shared" si="5"/>
        <v>0</v>
      </c>
      <c r="K28" s="24">
        <f t="shared" si="6"/>
        <v>0</v>
      </c>
      <c r="M28" s="26"/>
      <c r="N28" s="26"/>
      <c r="O28" s="26"/>
      <c r="P28" s="54"/>
      <c r="Q28" s="50"/>
      <c r="R28" s="50"/>
      <c r="S28" s="50"/>
      <c r="T28" s="50"/>
      <c r="U28" s="49"/>
      <c r="W28" s="35">
        <f t="shared" si="3"/>
        <v>0</v>
      </c>
      <c r="X28" s="35">
        <f t="shared" si="7"/>
        <v>0</v>
      </c>
      <c r="Y28" s="35">
        <f t="shared" si="8"/>
        <v>0</v>
      </c>
      <c r="Z28" s="35">
        <f t="shared" si="9"/>
        <v>0</v>
      </c>
      <c r="AA28" s="35">
        <f t="shared" si="10"/>
        <v>0</v>
      </c>
    </row>
    <row r="29" spans="1:27" ht="15" customHeight="1">
      <c r="A29" s="4" t="s">
        <v>12</v>
      </c>
      <c r="B29" s="33"/>
      <c r="C29" s="23">
        <f t="shared" si="0"/>
        <v>0</v>
      </c>
      <c r="D29" s="33"/>
      <c r="E29" s="23">
        <f t="shared" si="4"/>
        <v>0</v>
      </c>
      <c r="F29" s="22"/>
      <c r="G29" s="23">
        <f t="shared" si="11"/>
        <v>0</v>
      </c>
      <c r="H29" s="33"/>
      <c r="I29" s="23">
        <f t="shared" si="12"/>
        <v>0</v>
      </c>
      <c r="J29" s="21">
        <f t="shared" si="5"/>
        <v>0</v>
      </c>
      <c r="K29" s="24">
        <f t="shared" si="6"/>
        <v>0</v>
      </c>
      <c r="M29" s="26"/>
      <c r="N29" s="26"/>
      <c r="O29" s="26"/>
      <c r="P29" s="54"/>
      <c r="Q29" s="50"/>
      <c r="R29" s="50"/>
      <c r="S29" s="50"/>
      <c r="T29" s="50"/>
      <c r="U29" s="49"/>
      <c r="W29" s="35">
        <f t="shared" si="3"/>
        <v>0</v>
      </c>
      <c r="X29" s="35">
        <f t="shared" si="7"/>
        <v>0</v>
      </c>
      <c r="Y29" s="35">
        <f t="shared" si="8"/>
        <v>0</v>
      </c>
      <c r="Z29" s="35">
        <f t="shared" si="9"/>
        <v>0</v>
      </c>
      <c r="AA29" s="35">
        <f t="shared" si="10"/>
        <v>0</v>
      </c>
    </row>
    <row r="30" spans="1:27" ht="15" customHeight="1">
      <c r="A30" s="4" t="s">
        <v>13</v>
      </c>
      <c r="B30" s="33"/>
      <c r="C30" s="23">
        <f t="shared" si="0"/>
        <v>0</v>
      </c>
      <c r="D30" s="33"/>
      <c r="E30" s="23">
        <f t="shared" si="4"/>
        <v>0</v>
      </c>
      <c r="F30" s="22"/>
      <c r="G30" s="23">
        <f t="shared" si="11"/>
        <v>0</v>
      </c>
      <c r="H30" s="33"/>
      <c r="I30" s="23">
        <f t="shared" si="12"/>
        <v>0</v>
      </c>
      <c r="J30" s="21">
        <f t="shared" si="5"/>
        <v>0</v>
      </c>
      <c r="K30" s="24">
        <f t="shared" si="6"/>
        <v>0</v>
      </c>
      <c r="M30" s="26"/>
      <c r="N30" s="26"/>
      <c r="O30" s="26"/>
      <c r="P30" s="54"/>
      <c r="Q30" s="50"/>
      <c r="R30" s="50"/>
      <c r="S30" s="50"/>
      <c r="T30" s="50"/>
      <c r="U30" s="49"/>
      <c r="W30" s="35">
        <f t="shared" si="3"/>
        <v>0</v>
      </c>
      <c r="X30" s="35">
        <f t="shared" si="7"/>
        <v>0</v>
      </c>
      <c r="Y30" s="35">
        <f t="shared" si="8"/>
        <v>0</v>
      </c>
      <c r="Z30" s="35">
        <f t="shared" si="9"/>
        <v>0</v>
      </c>
      <c r="AA30" s="35">
        <f t="shared" si="10"/>
        <v>0</v>
      </c>
    </row>
    <row r="31" spans="1:27" ht="15" customHeight="1">
      <c r="A31" s="4" t="s">
        <v>14</v>
      </c>
      <c r="B31" s="33">
        <v>1</v>
      </c>
      <c r="C31" s="23">
        <f t="shared" si="0"/>
        <v>7.6923076923076925</v>
      </c>
      <c r="D31" s="33"/>
      <c r="E31" s="23">
        <f t="shared" si="4"/>
        <v>0</v>
      </c>
      <c r="F31" s="22"/>
      <c r="G31" s="23">
        <f t="shared" si="11"/>
        <v>0</v>
      </c>
      <c r="H31" s="33">
        <v>2</v>
      </c>
      <c r="I31" s="23">
        <f t="shared" si="12"/>
        <v>3.8461538461538463</v>
      </c>
      <c r="J31" s="21">
        <f t="shared" si="5"/>
        <v>3</v>
      </c>
      <c r="K31" s="24">
        <f t="shared" si="6"/>
        <v>0.98039215686274506</v>
      </c>
      <c r="M31" s="26"/>
      <c r="N31" s="26"/>
      <c r="O31" s="26"/>
      <c r="P31" s="54"/>
      <c r="Q31" s="50"/>
      <c r="R31" s="50"/>
      <c r="S31" s="50"/>
      <c r="T31" s="50"/>
      <c r="U31" s="49"/>
      <c r="W31" s="35">
        <f t="shared" si="3"/>
        <v>1</v>
      </c>
      <c r="X31" s="35">
        <f t="shared" si="7"/>
        <v>0</v>
      </c>
      <c r="Y31" s="35">
        <f t="shared" si="8"/>
        <v>0</v>
      </c>
      <c r="Z31" s="35">
        <f t="shared" si="9"/>
        <v>2</v>
      </c>
      <c r="AA31" s="35">
        <f t="shared" si="10"/>
        <v>3</v>
      </c>
    </row>
    <row r="32" spans="1:27" ht="15" customHeight="1" thickBot="1">
      <c r="A32" s="4" t="s">
        <v>29</v>
      </c>
      <c r="B32" s="33"/>
      <c r="C32" s="23">
        <f t="shared" si="0"/>
        <v>0</v>
      </c>
      <c r="D32" s="33"/>
      <c r="E32" s="23">
        <f t="shared" si="4"/>
        <v>0</v>
      </c>
      <c r="F32" s="22"/>
      <c r="G32" s="23">
        <f t="shared" si="11"/>
        <v>0</v>
      </c>
      <c r="H32" s="33"/>
      <c r="I32" s="23">
        <f t="shared" si="12"/>
        <v>0</v>
      </c>
      <c r="J32" s="21">
        <f t="shared" si="5"/>
        <v>0</v>
      </c>
      <c r="K32" s="24">
        <f t="shared" si="6"/>
        <v>0</v>
      </c>
      <c r="M32" s="26"/>
      <c r="N32" s="26"/>
      <c r="O32" s="26"/>
      <c r="P32" s="54"/>
      <c r="Q32" s="50"/>
      <c r="R32" s="50"/>
      <c r="S32" s="50"/>
      <c r="T32" s="50"/>
      <c r="U32" s="49"/>
      <c r="W32" s="35">
        <f t="shared" si="3"/>
        <v>0</v>
      </c>
      <c r="X32" s="35">
        <f t="shared" si="7"/>
        <v>0</v>
      </c>
      <c r="Y32" s="35">
        <f t="shared" si="8"/>
        <v>0</v>
      </c>
      <c r="Z32" s="35">
        <f t="shared" si="9"/>
        <v>0</v>
      </c>
      <c r="AA32" s="35">
        <f t="shared" si="10"/>
        <v>0</v>
      </c>
    </row>
    <row r="33" spans="1:27" ht="15" customHeight="1">
      <c r="A33" s="19" t="s">
        <v>30</v>
      </c>
      <c r="B33" s="20">
        <f>SUM(B34:B39)</f>
        <v>5</v>
      </c>
      <c r="C33" s="24">
        <f t="shared" si="0"/>
        <v>38.46153846153846</v>
      </c>
      <c r="D33" s="20">
        <f>SUM(D34:D39)</f>
        <v>119</v>
      </c>
      <c r="E33" s="24">
        <f t="shared" si="4"/>
        <v>49.377593360995853</v>
      </c>
      <c r="F33" s="20">
        <f>SUM(F34:F39)</f>
        <v>0</v>
      </c>
      <c r="G33" s="24">
        <f t="shared" ref="G33:G39" si="13">IF($F$7,F33*100/$F$7,0)</f>
        <v>0</v>
      </c>
      <c r="H33" s="20">
        <f>SUM(H34:H39)</f>
        <v>18</v>
      </c>
      <c r="I33" s="24">
        <f t="shared" ref="I33:I39" si="14">IF($H$7,H33*100/$H$7,0)</f>
        <v>34.615384615384613</v>
      </c>
      <c r="J33" s="20">
        <f t="shared" si="5"/>
        <v>142</v>
      </c>
      <c r="K33" s="24">
        <f t="shared" si="6"/>
        <v>46.405228758169933</v>
      </c>
      <c r="M33" s="64">
        <f>B33+D33+F33+H33</f>
        <v>142</v>
      </c>
      <c r="N33" s="65">
        <f>SUM(J34:J39)</f>
        <v>142</v>
      </c>
      <c r="O33" s="65" t="str">
        <f>IF(M33=N33,"Норма","Ошибка")</f>
        <v>Норма</v>
      </c>
      <c r="P33" s="58">
        <f>M33-N33</f>
        <v>0</v>
      </c>
      <c r="Q33" s="48"/>
      <c r="R33" s="48"/>
      <c r="S33" s="48"/>
      <c r="T33" s="48"/>
      <c r="U33" s="48"/>
      <c r="W33" s="35">
        <f t="shared" si="3"/>
        <v>5</v>
      </c>
      <c r="X33" s="35">
        <f t="shared" si="7"/>
        <v>119</v>
      </c>
      <c r="Y33" s="35">
        <f t="shared" si="8"/>
        <v>0</v>
      </c>
      <c r="Z33" s="35">
        <f t="shared" si="9"/>
        <v>18</v>
      </c>
      <c r="AA33" s="35">
        <f t="shared" si="10"/>
        <v>142</v>
      </c>
    </row>
    <row r="34" spans="1:27" ht="15" customHeight="1" thickBot="1">
      <c r="A34" s="4" t="s">
        <v>36</v>
      </c>
      <c r="B34" s="33">
        <v>1</v>
      </c>
      <c r="C34" s="23">
        <f t="shared" si="0"/>
        <v>7.6923076923076925</v>
      </c>
      <c r="D34" s="33">
        <v>21</v>
      </c>
      <c r="E34" s="23">
        <f t="shared" si="4"/>
        <v>8.7136929460580905</v>
      </c>
      <c r="F34" s="22"/>
      <c r="G34" s="23">
        <f t="shared" si="13"/>
        <v>0</v>
      </c>
      <c r="H34" s="33">
        <v>4</v>
      </c>
      <c r="I34" s="23">
        <f t="shared" si="14"/>
        <v>7.6923076923076925</v>
      </c>
      <c r="J34" s="21">
        <f t="shared" si="5"/>
        <v>26</v>
      </c>
      <c r="K34" s="24">
        <f t="shared" si="6"/>
        <v>8.4967320261437909</v>
      </c>
      <c r="M34" s="66">
        <f>B34+B35+B36+B37+B38+B39+D34+D35+D36+D37+D38+D39+F34+F35+F36+F37+F38+F39+H34+H35+H36+H37+H38+H39</f>
        <v>142</v>
      </c>
      <c r="N34" s="67">
        <f>J33</f>
        <v>142</v>
      </c>
      <c r="O34" s="67" t="str">
        <f>IF(M34=N34,"Норма","Ошибка")</f>
        <v>Норма</v>
      </c>
      <c r="P34" s="68">
        <f>M34-N34</f>
        <v>0</v>
      </c>
      <c r="Q34" s="50"/>
      <c r="R34" s="50"/>
      <c r="S34" s="50"/>
      <c r="T34" s="50"/>
      <c r="U34" s="49"/>
      <c r="W34" s="35">
        <f t="shared" si="3"/>
        <v>1</v>
      </c>
      <c r="X34" s="35">
        <f t="shared" si="7"/>
        <v>21</v>
      </c>
      <c r="Y34" s="35">
        <f t="shared" si="8"/>
        <v>0</v>
      </c>
      <c r="Z34" s="35">
        <f t="shared" si="9"/>
        <v>4</v>
      </c>
      <c r="AA34" s="35">
        <f t="shared" si="10"/>
        <v>26</v>
      </c>
    </row>
    <row r="35" spans="1:27" ht="15" customHeight="1">
      <c r="A35" s="4" t="s">
        <v>35</v>
      </c>
      <c r="B35" s="33">
        <v>1</v>
      </c>
      <c r="C35" s="23">
        <f t="shared" si="0"/>
        <v>7.6923076923076925</v>
      </c>
      <c r="D35" s="33">
        <v>19</v>
      </c>
      <c r="E35" s="23">
        <f t="shared" si="4"/>
        <v>7.8838174273858925</v>
      </c>
      <c r="F35" s="22"/>
      <c r="G35" s="23">
        <f t="shared" si="13"/>
        <v>0</v>
      </c>
      <c r="H35" s="33">
        <v>4</v>
      </c>
      <c r="I35" s="23">
        <f t="shared" si="14"/>
        <v>7.6923076923076925</v>
      </c>
      <c r="J35" s="21">
        <f t="shared" si="5"/>
        <v>24</v>
      </c>
      <c r="K35" s="24">
        <f t="shared" si="6"/>
        <v>7.8431372549019605</v>
      </c>
      <c r="M35" s="26"/>
      <c r="N35" s="26"/>
      <c r="O35" s="26"/>
      <c r="P35" s="54"/>
      <c r="Q35" s="50"/>
      <c r="R35" s="50"/>
      <c r="S35" s="50"/>
      <c r="T35" s="50"/>
      <c r="U35" s="49"/>
      <c r="W35" s="35">
        <f t="shared" si="3"/>
        <v>1</v>
      </c>
      <c r="X35" s="35">
        <f t="shared" si="7"/>
        <v>19</v>
      </c>
      <c r="Y35" s="35">
        <f t="shared" si="8"/>
        <v>0</v>
      </c>
      <c r="Z35" s="35">
        <f t="shared" si="9"/>
        <v>4</v>
      </c>
      <c r="AA35" s="35">
        <f t="shared" si="10"/>
        <v>24</v>
      </c>
    </row>
    <row r="36" spans="1:27" ht="15" customHeight="1">
      <c r="A36" s="27" t="s">
        <v>34</v>
      </c>
      <c r="B36" s="33">
        <v>0</v>
      </c>
      <c r="C36" s="23">
        <f t="shared" si="0"/>
        <v>0</v>
      </c>
      <c r="D36" s="33">
        <v>15</v>
      </c>
      <c r="E36" s="23">
        <f t="shared" si="4"/>
        <v>6.2240663900414939</v>
      </c>
      <c r="F36" s="22"/>
      <c r="G36" s="23">
        <f t="shared" si="13"/>
        <v>0</v>
      </c>
      <c r="H36" s="33">
        <v>0</v>
      </c>
      <c r="I36" s="23">
        <f t="shared" si="14"/>
        <v>0</v>
      </c>
      <c r="J36" s="21">
        <f t="shared" si="5"/>
        <v>15</v>
      </c>
      <c r="K36" s="24">
        <f t="shared" si="6"/>
        <v>4.9019607843137258</v>
      </c>
      <c r="M36" s="26"/>
      <c r="N36" s="26"/>
      <c r="O36" s="26"/>
      <c r="P36" s="54"/>
      <c r="Q36" s="50"/>
      <c r="R36" s="50"/>
      <c r="S36" s="50"/>
      <c r="T36" s="50"/>
      <c r="U36" s="49"/>
      <c r="W36" s="35">
        <f t="shared" si="3"/>
        <v>0</v>
      </c>
      <c r="X36" s="35">
        <f t="shared" si="7"/>
        <v>15</v>
      </c>
      <c r="Y36" s="35">
        <f t="shared" si="8"/>
        <v>0</v>
      </c>
      <c r="Z36" s="35">
        <f t="shared" si="9"/>
        <v>0</v>
      </c>
      <c r="AA36" s="35">
        <f t="shared" si="10"/>
        <v>15</v>
      </c>
    </row>
    <row r="37" spans="1:27" s="7" customFormat="1" ht="15" customHeight="1">
      <c r="A37" s="13" t="s">
        <v>31</v>
      </c>
      <c r="B37" s="33">
        <v>1</v>
      </c>
      <c r="C37" s="23">
        <f t="shared" si="0"/>
        <v>7.6923076923076925</v>
      </c>
      <c r="D37" s="33">
        <v>12</v>
      </c>
      <c r="E37" s="23">
        <f t="shared" si="4"/>
        <v>4.9792531120331951</v>
      </c>
      <c r="F37" s="22"/>
      <c r="G37" s="23">
        <f t="shared" si="13"/>
        <v>0</v>
      </c>
      <c r="H37" s="33">
        <v>4</v>
      </c>
      <c r="I37" s="23">
        <f t="shared" si="14"/>
        <v>7.6923076923076925</v>
      </c>
      <c r="J37" s="21">
        <f t="shared" si="5"/>
        <v>17</v>
      </c>
      <c r="K37" s="24">
        <f t="shared" si="6"/>
        <v>5.5555555555555554</v>
      </c>
      <c r="M37" s="26"/>
      <c r="N37" s="26"/>
      <c r="O37" s="26"/>
      <c r="P37" s="54"/>
      <c r="Q37" s="50"/>
      <c r="R37" s="50"/>
      <c r="S37" s="50"/>
      <c r="T37" s="50"/>
      <c r="U37" s="49"/>
      <c r="W37" s="35">
        <f t="shared" si="3"/>
        <v>1</v>
      </c>
      <c r="X37" s="35">
        <f t="shared" si="7"/>
        <v>12</v>
      </c>
      <c r="Y37" s="35">
        <f t="shared" si="8"/>
        <v>0</v>
      </c>
      <c r="Z37" s="35">
        <f t="shared" si="9"/>
        <v>4</v>
      </c>
      <c r="AA37" s="35">
        <f t="shared" si="10"/>
        <v>17</v>
      </c>
    </row>
    <row r="38" spans="1:27" ht="15" customHeight="1">
      <c r="A38" s="4" t="s">
        <v>32</v>
      </c>
      <c r="B38" s="33">
        <v>1</v>
      </c>
      <c r="C38" s="23">
        <f t="shared" si="0"/>
        <v>7.6923076923076925</v>
      </c>
      <c r="D38" s="33">
        <v>34</v>
      </c>
      <c r="E38" s="23">
        <f t="shared" si="4"/>
        <v>14.107883817427386</v>
      </c>
      <c r="F38" s="22"/>
      <c r="G38" s="23">
        <f t="shared" si="13"/>
        <v>0</v>
      </c>
      <c r="H38" s="33">
        <v>1</v>
      </c>
      <c r="I38" s="23">
        <f t="shared" si="14"/>
        <v>1.9230769230769231</v>
      </c>
      <c r="J38" s="21">
        <f t="shared" si="5"/>
        <v>36</v>
      </c>
      <c r="K38" s="24">
        <f t="shared" si="6"/>
        <v>11.764705882352942</v>
      </c>
      <c r="M38" s="26"/>
      <c r="N38" s="26"/>
      <c r="O38" s="26"/>
      <c r="P38" s="54"/>
      <c r="Q38" s="50"/>
      <c r="R38" s="50"/>
      <c r="S38" s="50"/>
      <c r="T38" s="50"/>
      <c r="U38" s="49"/>
      <c r="W38" s="35">
        <f t="shared" si="3"/>
        <v>1</v>
      </c>
      <c r="X38" s="35">
        <f t="shared" si="7"/>
        <v>34</v>
      </c>
      <c r="Y38" s="35">
        <f t="shared" si="8"/>
        <v>0</v>
      </c>
      <c r="Z38" s="35">
        <f t="shared" si="9"/>
        <v>1</v>
      </c>
      <c r="AA38" s="35">
        <f t="shared" si="10"/>
        <v>36</v>
      </c>
    </row>
    <row r="39" spans="1:27" ht="15" customHeight="1">
      <c r="A39" s="4" t="s">
        <v>33</v>
      </c>
      <c r="B39" s="33">
        <v>1</v>
      </c>
      <c r="C39" s="23">
        <f t="shared" si="0"/>
        <v>7.6923076923076925</v>
      </c>
      <c r="D39" s="33">
        <v>18</v>
      </c>
      <c r="E39" s="23">
        <f t="shared" si="4"/>
        <v>7.4688796680497926</v>
      </c>
      <c r="F39" s="22"/>
      <c r="G39" s="23">
        <f t="shared" si="13"/>
        <v>0</v>
      </c>
      <c r="H39" s="33">
        <v>5</v>
      </c>
      <c r="I39" s="23">
        <f t="shared" si="14"/>
        <v>9.615384615384615</v>
      </c>
      <c r="J39" s="21">
        <f t="shared" si="5"/>
        <v>24</v>
      </c>
      <c r="K39" s="24">
        <f t="shared" si="6"/>
        <v>7.8431372549019605</v>
      </c>
      <c r="M39" s="26"/>
      <c r="N39" s="26"/>
      <c r="O39" s="26"/>
      <c r="P39" s="54"/>
      <c r="Q39" s="50"/>
      <c r="R39" s="50"/>
      <c r="S39" s="50"/>
      <c r="T39" s="50"/>
      <c r="U39" s="49"/>
      <c r="W39" s="35">
        <f t="shared" si="3"/>
        <v>1</v>
      </c>
      <c r="X39" s="35">
        <f t="shared" si="7"/>
        <v>18</v>
      </c>
      <c r="Y39" s="35">
        <f t="shared" si="8"/>
        <v>0</v>
      </c>
      <c r="Z39" s="35">
        <f t="shared" si="9"/>
        <v>5</v>
      </c>
      <c r="AA39" s="35">
        <f t="shared" si="10"/>
        <v>24</v>
      </c>
    </row>
    <row r="40" spans="1:27" ht="13.5" thickBot="1"/>
    <row r="41" spans="1:27">
      <c r="A41" s="55" t="s">
        <v>50</v>
      </c>
      <c r="B41" s="56">
        <f>B7-B13-B14-B15</f>
        <v>0</v>
      </c>
      <c r="C41" s="57"/>
      <c r="D41" s="56">
        <f>D7-D13-D14-D15</f>
        <v>0</v>
      </c>
      <c r="E41" s="57"/>
      <c r="F41" s="56">
        <f>F7-F13-F14-F15</f>
        <v>0</v>
      </c>
      <c r="G41" s="57"/>
      <c r="H41" s="56">
        <f>H7-H13-H14-H15</f>
        <v>0</v>
      </c>
      <c r="I41" s="57"/>
      <c r="J41" s="58">
        <f>J7-J13-J14-J15</f>
        <v>0</v>
      </c>
      <c r="K41" s="26"/>
    </row>
    <row r="42" spans="1:27">
      <c r="A42" s="59" t="s">
        <v>49</v>
      </c>
      <c r="B42" s="53">
        <f>B15-B17-B33</f>
        <v>0</v>
      </c>
      <c r="C42" s="60"/>
      <c r="D42" s="53">
        <f>D15-D17-D33</f>
        <v>0</v>
      </c>
      <c r="E42" s="60"/>
      <c r="F42" s="53">
        <f>F15-F17-F33</f>
        <v>0</v>
      </c>
      <c r="G42" s="60"/>
      <c r="H42" s="53">
        <f>H15-H17-H33</f>
        <v>0</v>
      </c>
      <c r="I42" s="60"/>
      <c r="J42" s="61">
        <f>J15-J17-J33</f>
        <v>0</v>
      </c>
      <c r="K42" s="26"/>
    </row>
    <row r="43" spans="1:27">
      <c r="A43" s="59" t="s">
        <v>51</v>
      </c>
      <c r="B43" s="53">
        <f>B17-B18-B19-B20-B21-B22-B23-B24-B25-B26-B27-B28-B29-B30-B31-B32</f>
        <v>0</v>
      </c>
      <c r="C43" s="62"/>
      <c r="D43" s="53">
        <f>D17-D18-D19-D20-D21-D22-D23-D24-D25-D26-D27-D28-D29-D30-D31-D32</f>
        <v>0</v>
      </c>
      <c r="E43" s="62"/>
      <c r="F43" s="53">
        <f>F17-F18-F19-F20-F21-F22-F23-F24-F25-F26-F27-F28-F29-F30-F31-F32</f>
        <v>0</v>
      </c>
      <c r="G43" s="62"/>
      <c r="H43" s="53">
        <f>H17-H18-H19-H20-H21-H22-H23-H24-H25-H26-H27-H28-H29-H30-H31-H32</f>
        <v>0</v>
      </c>
      <c r="I43" s="62"/>
      <c r="J43" s="61">
        <f>J17-J18-J19-J20-J21-J22-J23-J24-J25-J26-J27-J28-J29-J30-J31-J32</f>
        <v>0</v>
      </c>
    </row>
    <row r="44" spans="1:27" ht="13.5" thickBot="1">
      <c r="A44" s="69" t="s">
        <v>52</v>
      </c>
      <c r="B44" s="70">
        <f>B33-B34-B35-B36-B37-B38-B39</f>
        <v>0</v>
      </c>
      <c r="C44" s="63"/>
      <c r="D44" s="70">
        <f>D33-D34-D35-D36-D37-D38-D39</f>
        <v>0</v>
      </c>
      <c r="E44" s="63"/>
      <c r="F44" s="70">
        <f>F33-F34-F35-F36-F37-F38-F39</f>
        <v>0</v>
      </c>
      <c r="G44" s="63"/>
      <c r="H44" s="70">
        <f>H33-H34-H35-H36-H37-H38-H39</f>
        <v>0</v>
      </c>
      <c r="I44" s="63"/>
      <c r="J44" s="68">
        <f>J33-J34-J35-J36-J37-J38-J39</f>
        <v>0</v>
      </c>
    </row>
    <row r="55" spans="1:11">
      <c r="A55" s="80" t="s">
        <v>28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2.75" customHeight="1">
      <c r="A56" s="81" t="s">
        <v>53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</sheetData>
  <mergeCells count="26">
    <mergeCell ref="Q3:U3"/>
    <mergeCell ref="W3:AA3"/>
    <mergeCell ref="Q4:U4"/>
    <mergeCell ref="W4:AA4"/>
    <mergeCell ref="A16:K16"/>
    <mergeCell ref="A55:K55"/>
    <mergeCell ref="A56:K5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I1:K1"/>
    <mergeCell ref="A2:K2"/>
    <mergeCell ref="A4:A5"/>
    <mergeCell ref="B4:K4"/>
    <mergeCell ref="B5:C5"/>
    <mergeCell ref="D5:E5"/>
    <mergeCell ref="F5:G5"/>
    <mergeCell ref="H5:I5"/>
    <mergeCell ref="J5:K5"/>
  </mergeCells>
  <conditionalFormatting sqref="AA17:AA39">
    <cfRule type="cellIs" dxfId="18" priority="11" operator="greaterThan">
      <formula>0</formula>
    </cfRule>
  </conditionalFormatting>
  <conditionalFormatting sqref="W6:AA7">
    <cfRule type="cellIs" dxfId="17" priority="21" operator="greaterThan">
      <formula>0</formula>
    </cfRule>
  </conditionalFormatting>
  <conditionalFormatting sqref="W13:W15">
    <cfRule type="cellIs" dxfId="16" priority="20" operator="greaterThan">
      <formula>0</formula>
    </cfRule>
  </conditionalFormatting>
  <conditionalFormatting sqref="W17:W39">
    <cfRule type="cellIs" dxfId="15" priority="19" operator="greaterThan">
      <formula>0</formula>
    </cfRule>
  </conditionalFormatting>
  <conditionalFormatting sqref="X13:X15">
    <cfRule type="cellIs" dxfId="14" priority="18" operator="greaterThan">
      <formula>0</formula>
    </cfRule>
  </conditionalFormatting>
  <conditionalFormatting sqref="X17:X39">
    <cfRule type="cellIs" dxfId="13" priority="17" operator="greaterThan">
      <formula>0</formula>
    </cfRule>
  </conditionalFormatting>
  <conditionalFormatting sqref="Y13:Y15">
    <cfRule type="cellIs" dxfId="12" priority="16" operator="greaterThan">
      <formula>0</formula>
    </cfRule>
  </conditionalFormatting>
  <conditionalFormatting sqref="Y17:Y39">
    <cfRule type="cellIs" dxfId="11" priority="15" operator="greaterThan">
      <formula>0</formula>
    </cfRule>
  </conditionalFormatting>
  <conditionalFormatting sqref="Z13:Z15">
    <cfRule type="cellIs" dxfId="10" priority="14" operator="greaterThan">
      <formula>0</formula>
    </cfRule>
  </conditionalFormatting>
  <conditionalFormatting sqref="Z17:Z39">
    <cfRule type="cellIs" dxfId="9" priority="13" operator="greaterThan">
      <formula>0</formula>
    </cfRule>
  </conditionalFormatting>
  <conditionalFormatting sqref="AA13:AA15">
    <cfRule type="cellIs" dxfId="8" priority="12" operator="greaterThan">
      <formula>0</formula>
    </cfRule>
  </conditionalFormatting>
  <conditionalFormatting sqref="B41:C42 B43:B44 E41:E42 G41:G42 I41:I42">
    <cfRule type="cellIs" dxfId="7" priority="10" operator="equal">
      <formula>0</formula>
    </cfRule>
  </conditionalFormatting>
  <conditionalFormatting sqref="D41:D44">
    <cfRule type="cellIs" dxfId="6" priority="9" operator="equal">
      <formula>0</formula>
    </cfRule>
  </conditionalFormatting>
  <conditionalFormatting sqref="F41:F44">
    <cfRule type="cellIs" dxfId="5" priority="8" operator="equal">
      <formula>0</formula>
    </cfRule>
  </conditionalFormatting>
  <conditionalFormatting sqref="H41:H44">
    <cfRule type="cellIs" dxfId="4" priority="7" operator="equal">
      <formula>0</formula>
    </cfRule>
  </conditionalFormatting>
  <conditionalFormatting sqref="J41:J44">
    <cfRule type="cellIs" dxfId="3" priority="6" operator="equal">
      <formula>0</formula>
    </cfRule>
  </conditionalFormatting>
  <conditionalFormatting sqref="O35:O39 O6:O32">
    <cfRule type="containsText" dxfId="2" priority="5" operator="containsText" text="Ошибка">
      <formula>NOT(ISERROR(SEARCH("Ошибка",O6)))</formula>
    </cfRule>
  </conditionalFormatting>
  <conditionalFormatting sqref="M37:N39"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dataBar" priority="4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{2A423EE3-9EFE-4C86-A8BE-7ABCCAD5D265}</x14:id>
        </ext>
      </extLst>
    </cfRule>
  </conditionalFormatting>
  <conditionalFormatting sqref="O33:O34">
    <cfRule type="containsText" dxfId="1" priority="2" operator="containsText" text="Ошибка">
      <formula>NOT(ISERROR(SEARCH("Ошибка",O33)))</formula>
    </cfRule>
  </conditionalFormatting>
  <conditionalFormatting sqref="P6:P39">
    <cfRule type="cellIs" dxfId="0" priority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423EE3-9EFE-4C86-A8BE-7ABCCAD5D26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M37:N39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Могилевская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CIK-User</dc:creator>
  <cp:lastModifiedBy>Lavrenenok-AN</cp:lastModifiedBy>
  <cp:lastPrinted>2015-03-20T13:33:46Z</cp:lastPrinted>
  <dcterms:created xsi:type="dcterms:W3CDTF">2010-07-20T11:50:41Z</dcterms:created>
  <dcterms:modified xsi:type="dcterms:W3CDTF">2015-07-23T07:32:13Z</dcterms:modified>
</cp:coreProperties>
</file>